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mmm d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4748B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pivotButton="0" quotePrefix="0" xfId="0"/>
    <xf numFmtId="18" fontId="0" fillId="2" borderId="1" pivotButton="0" quotePrefix="0" xfId="0"/>
    <xf numFmtId="2" fontId="0" fillId="0" borderId="1" pivotButton="0" quotePrefix="0" xfId="0"/>
    <xf numFmtId="0" fontId="0" fillId="4" borderId="1" pivotButton="0" quotePrefix="0" xfId="0"/>
    <xf numFmtId="167" fontId="0" fillId="4" borderId="1" pivotButton="0" quotePrefix="0" xfId="0"/>
    <xf numFmtId="2" fontId="0" fillId="4" borderId="1" pivotButton="0" quotePrefix="0" xfId="0"/>
    <xf numFmtId="167" fontId="0" fillId="5" borderId="1" pivotButton="0" quotePrefix="0" xfId="0"/>
    <xf numFmtId="2" fontId="0" fillId="5" borderId="1" pivotButton="0" quotePrefix="0" xfId="0"/>
    <xf numFmtId="166" fontId="0" fillId="5" borderId="1" pivotButton="0" quotePrefix="0" xfId="0"/>
    <xf numFmtId="2" fontId="2" fillId="5" borderId="1" pivotButton="0" quotePrefix="0" xfId="0"/>
    <xf numFmtId="166" fontId="2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3" customWidth="1" min="4" max="4"/>
    <col width="18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Monthly Timesheet</t>
        </is>
      </c>
    </row>
    <row r="3">
      <c r="A3" s="2" t="inlineStr">
        <is>
          <t>Employee name</t>
        </is>
      </c>
      <c r="C3" s="3" t="n"/>
      <c r="D3" s="4" t="n"/>
    </row>
    <row r="4">
      <c r="A4" s="2" t="inlineStr">
        <is>
          <t>Manager</t>
        </is>
      </c>
      <c r="C4" s="3" t="n"/>
      <c r="D4" s="4" t="n"/>
    </row>
    <row r="5">
      <c r="A5" s="2" t="inlineStr">
        <is>
          <t>First day of month</t>
        </is>
      </c>
      <c r="C5" s="5" t="n">
        <v>46296</v>
      </c>
      <c r="D5" s="4" t="n"/>
    </row>
    <row r="6">
      <c r="A6" s="2" t="inlineStr">
        <is>
          <t>Hourly rate ($)</t>
        </is>
      </c>
      <c r="C6" s="6" t="n">
        <v>20</v>
      </c>
      <c r="D6" s="4" t="n"/>
    </row>
    <row r="7">
      <c r="A7" s="2" t="inlineStr">
        <is>
          <t>Overtime after (hours per workweek)</t>
        </is>
      </c>
      <c r="C7" s="3" t="n">
        <v>40</v>
      </c>
      <c r="D7" s="4" t="n"/>
    </row>
    <row r="8">
      <c r="A8" s="2" t="inlineStr">
        <is>
          <t>Overtime pay multiplier</t>
        </is>
      </c>
      <c r="C8" s="3" t="n">
        <v>1.5</v>
      </c>
      <c r="D8" s="4" t="n"/>
    </row>
    <row r="10">
      <c r="A10" s="7" t="inlineStr">
        <is>
          <t>Blue cells are inputs. Leave start and end blank on days off. Overnight shifts are handled automatically. Overtime is calculated per workweek, as the federal FLSA requires; some states also have daily overtime. Weeks that start in the previous month only include this month’s days; add earlier days if your workweek spans months.</t>
        </is>
      </c>
    </row>
    <row r="12">
      <c r="A12" s="8" t="inlineStr">
        <is>
          <t>Day</t>
        </is>
      </c>
      <c r="B12" s="8" t="inlineStr">
        <is>
          <t>Date</t>
        </is>
      </c>
      <c r="C12" s="8" t="inlineStr">
        <is>
          <t>Start time</t>
        </is>
      </c>
      <c r="D12" s="8" t="inlineStr">
        <is>
          <t>End time</t>
        </is>
      </c>
      <c r="E12" s="8" t="inlineStr">
        <is>
          <t>Unpaid break (min)</t>
        </is>
      </c>
      <c r="F12" s="8" t="inlineStr">
        <is>
          <t>Hours</t>
        </is>
      </c>
      <c r="G12" s="8" t="inlineStr">
        <is>
          <t>Notes</t>
        </is>
      </c>
      <c r="H12" s="8" t="inlineStr">
        <is>
          <t>Workweek starts</t>
        </is>
      </c>
    </row>
    <row r="13">
      <c r="A13" s="9">
        <f>IF(B13="","",TEXT(B13,"ddd"))</f>
        <v/>
      </c>
      <c r="B13" s="10">
        <f>IF(MONTH($C$5+0)=MONTH($C$5),$C$5+0,"")</f>
        <v/>
      </c>
      <c r="C13" s="11" t="n">
        <v>0.375</v>
      </c>
      <c r="D13" s="11" t="n">
        <v>0.7291666666666666</v>
      </c>
      <c r="E13" s="3" t="n">
        <v>30</v>
      </c>
      <c r="F13" s="12">
        <f>IF(AND(C13&lt;&gt;"",D13&lt;&gt;""),ROUND(MOD(D13-C13,1)*24-N(E13)/60,2),0)</f>
        <v/>
      </c>
      <c r="G13" s="3" t="n"/>
      <c r="H13" s="10">
        <f>IF(B13="","",B13-WEEKDAY(B13,2)+1)</f>
        <v/>
      </c>
    </row>
    <row r="14">
      <c r="A14" s="13">
        <f>IF(B14="","",TEXT(B14,"ddd"))</f>
        <v/>
      </c>
      <c r="B14" s="14">
        <f>IF(MONTH($C$5+1)=MONTH($C$5),$C$5+1,"")</f>
        <v/>
      </c>
      <c r="C14" s="11" t="n">
        <v>0.375</v>
      </c>
      <c r="D14" s="11" t="n">
        <v>0.7291666666666666</v>
      </c>
      <c r="E14" s="3" t="n">
        <v>30</v>
      </c>
      <c r="F14" s="15">
        <f>IF(AND(C14&lt;&gt;"",D14&lt;&gt;""),ROUND(MOD(D14-C14,1)*24-N(E14)/60,2),0)</f>
        <v/>
      </c>
      <c r="G14" s="3" t="n"/>
      <c r="H14" s="14">
        <f>IF(B14="","",B14-WEEKDAY(B14,2)+1)</f>
        <v/>
      </c>
    </row>
    <row r="15">
      <c r="A15" s="9">
        <f>IF(B15="","",TEXT(B15,"ddd"))</f>
        <v/>
      </c>
      <c r="B15" s="10">
        <f>IF(MONTH($C$5+2)=MONTH($C$5),$C$5+2,"")</f>
        <v/>
      </c>
      <c r="C15" s="11" t="n"/>
      <c r="D15" s="11" t="n"/>
      <c r="E15" s="3" t="n"/>
      <c r="F15" s="12">
        <f>IF(AND(C15&lt;&gt;"",D15&lt;&gt;""),ROUND(MOD(D15-C15,1)*24-N(E15)/60,2),0)</f>
        <v/>
      </c>
      <c r="G15" s="3" t="n"/>
      <c r="H15" s="10">
        <f>IF(B15="","",B15-WEEKDAY(B15,2)+1)</f>
        <v/>
      </c>
    </row>
    <row r="16">
      <c r="A16" s="13">
        <f>IF(B16="","",TEXT(B16,"ddd"))</f>
        <v/>
      </c>
      <c r="B16" s="14">
        <f>IF(MONTH($C$5+3)=MONTH($C$5),$C$5+3,"")</f>
        <v/>
      </c>
      <c r="C16" s="11" t="n"/>
      <c r="D16" s="11" t="n"/>
      <c r="E16" s="3" t="n"/>
      <c r="F16" s="15">
        <f>IF(AND(C16&lt;&gt;"",D16&lt;&gt;""),ROUND(MOD(D16-C16,1)*24-N(E16)/60,2),0)</f>
        <v/>
      </c>
      <c r="G16" s="3" t="n"/>
      <c r="H16" s="14">
        <f>IF(B16="","",B16-WEEKDAY(B16,2)+1)</f>
        <v/>
      </c>
    </row>
    <row r="17">
      <c r="A17" s="9">
        <f>IF(B17="","",TEXT(B17,"ddd"))</f>
        <v/>
      </c>
      <c r="B17" s="10">
        <f>IF(MONTH($C$5+4)=MONTH($C$5),$C$5+4,"")</f>
        <v/>
      </c>
      <c r="C17" s="11" t="n">
        <v>0.375</v>
      </c>
      <c r="D17" s="11" t="n">
        <v>0.7291666666666666</v>
      </c>
      <c r="E17" s="3" t="n">
        <v>30</v>
      </c>
      <c r="F17" s="12">
        <f>IF(AND(C17&lt;&gt;"",D17&lt;&gt;""),ROUND(MOD(D17-C17,1)*24-N(E17)/60,2),0)</f>
        <v/>
      </c>
      <c r="G17" s="3" t="n"/>
      <c r="H17" s="10">
        <f>IF(B17="","",B17-WEEKDAY(B17,2)+1)</f>
        <v/>
      </c>
    </row>
    <row r="18">
      <c r="A18" s="13">
        <f>IF(B18="","",TEXT(B18,"ddd"))</f>
        <v/>
      </c>
      <c r="B18" s="14">
        <f>IF(MONTH($C$5+5)=MONTH($C$5),$C$5+5,"")</f>
        <v/>
      </c>
      <c r="C18" s="11" t="n">
        <v>0.375</v>
      </c>
      <c r="D18" s="11" t="n">
        <v>0.7291666666666666</v>
      </c>
      <c r="E18" s="3" t="n">
        <v>30</v>
      </c>
      <c r="F18" s="15">
        <f>IF(AND(C18&lt;&gt;"",D18&lt;&gt;""),ROUND(MOD(D18-C18,1)*24-N(E18)/60,2),0)</f>
        <v/>
      </c>
      <c r="G18" s="3" t="n"/>
      <c r="H18" s="14">
        <f>IF(B18="","",B18-WEEKDAY(B18,2)+1)</f>
        <v/>
      </c>
    </row>
    <row r="19">
      <c r="A19" s="9">
        <f>IF(B19="","",TEXT(B19,"ddd"))</f>
        <v/>
      </c>
      <c r="B19" s="10">
        <f>IF(MONTH($C$5+6)=MONTH($C$5),$C$5+6,"")</f>
        <v/>
      </c>
      <c r="C19" s="11" t="n">
        <v>0.375</v>
      </c>
      <c r="D19" s="11" t="n">
        <v>0.7291666666666666</v>
      </c>
      <c r="E19" s="3" t="n">
        <v>30</v>
      </c>
      <c r="F19" s="12">
        <f>IF(AND(C19&lt;&gt;"",D19&lt;&gt;""),ROUND(MOD(D19-C19,1)*24-N(E19)/60,2),0)</f>
        <v/>
      </c>
      <c r="G19" s="3" t="n"/>
      <c r="H19" s="10">
        <f>IF(B19="","",B19-WEEKDAY(B19,2)+1)</f>
        <v/>
      </c>
    </row>
    <row r="20">
      <c r="A20" s="13">
        <f>IF(B20="","",TEXT(B20,"ddd"))</f>
        <v/>
      </c>
      <c r="B20" s="14">
        <f>IF(MONTH($C$5+7)=MONTH($C$5),$C$5+7,"")</f>
        <v/>
      </c>
      <c r="C20" s="11" t="n">
        <v>0.375</v>
      </c>
      <c r="D20" s="11" t="n">
        <v>0.7291666666666666</v>
      </c>
      <c r="E20" s="3" t="n">
        <v>30</v>
      </c>
      <c r="F20" s="15">
        <f>IF(AND(C20&lt;&gt;"",D20&lt;&gt;""),ROUND(MOD(D20-C20,1)*24-N(E20)/60,2),0)</f>
        <v/>
      </c>
      <c r="G20" s="3" t="n"/>
      <c r="H20" s="14">
        <f>IF(B20="","",B20-WEEKDAY(B20,2)+1)</f>
        <v/>
      </c>
    </row>
    <row r="21">
      <c r="A21" s="9">
        <f>IF(B21="","",TEXT(B21,"ddd"))</f>
        <v/>
      </c>
      <c r="B21" s="10">
        <f>IF(MONTH($C$5+8)=MONTH($C$5),$C$5+8,"")</f>
        <v/>
      </c>
      <c r="C21" s="11" t="n">
        <v>0.375</v>
      </c>
      <c r="D21" s="11" t="n">
        <v>0.7291666666666666</v>
      </c>
      <c r="E21" s="3" t="n">
        <v>30</v>
      </c>
      <c r="F21" s="12">
        <f>IF(AND(C21&lt;&gt;"",D21&lt;&gt;""),ROUND(MOD(D21-C21,1)*24-N(E21)/60,2),0)</f>
        <v/>
      </c>
      <c r="G21" s="3" t="n"/>
      <c r="H21" s="10">
        <f>IF(B21="","",B21-WEEKDAY(B21,2)+1)</f>
        <v/>
      </c>
    </row>
    <row r="22">
      <c r="A22" s="13">
        <f>IF(B22="","",TEXT(B22,"ddd"))</f>
        <v/>
      </c>
      <c r="B22" s="14">
        <f>IF(MONTH($C$5+9)=MONTH($C$5),$C$5+9,"")</f>
        <v/>
      </c>
      <c r="C22" s="11" t="n"/>
      <c r="D22" s="11" t="n"/>
      <c r="E22" s="3" t="n"/>
      <c r="F22" s="15">
        <f>IF(AND(C22&lt;&gt;"",D22&lt;&gt;""),ROUND(MOD(D22-C22,1)*24-N(E22)/60,2),0)</f>
        <v/>
      </c>
      <c r="G22" s="3" t="n"/>
      <c r="H22" s="14">
        <f>IF(B22="","",B22-WEEKDAY(B22,2)+1)</f>
        <v/>
      </c>
    </row>
    <row r="23">
      <c r="A23" s="9">
        <f>IF(B23="","",TEXT(B23,"ddd"))</f>
        <v/>
      </c>
      <c r="B23" s="10">
        <f>IF(MONTH($C$5+10)=MONTH($C$5),$C$5+10,"")</f>
        <v/>
      </c>
      <c r="C23" s="11" t="n"/>
      <c r="D23" s="11" t="n"/>
      <c r="E23" s="3" t="n"/>
      <c r="F23" s="12">
        <f>IF(AND(C23&lt;&gt;"",D23&lt;&gt;""),ROUND(MOD(D23-C23,1)*24-N(E23)/60,2),0)</f>
        <v/>
      </c>
      <c r="G23" s="3" t="n"/>
      <c r="H23" s="10">
        <f>IF(B23="","",B23-WEEKDAY(B23,2)+1)</f>
        <v/>
      </c>
    </row>
    <row r="24">
      <c r="A24" s="13">
        <f>IF(B24="","",TEXT(B24,"ddd"))</f>
        <v/>
      </c>
      <c r="B24" s="14">
        <f>IF(MONTH($C$5+11)=MONTH($C$5),$C$5+11,"")</f>
        <v/>
      </c>
      <c r="C24" s="11" t="n">
        <v>0.375</v>
      </c>
      <c r="D24" s="11" t="n">
        <v>0.7291666666666666</v>
      </c>
      <c r="E24" s="3" t="n">
        <v>30</v>
      </c>
      <c r="F24" s="15">
        <f>IF(AND(C24&lt;&gt;"",D24&lt;&gt;""),ROUND(MOD(D24-C24,1)*24-N(E24)/60,2),0)</f>
        <v/>
      </c>
      <c r="G24" s="3" t="n"/>
      <c r="H24" s="14">
        <f>IF(B24="","",B24-WEEKDAY(B24,2)+1)</f>
        <v/>
      </c>
    </row>
    <row r="25">
      <c r="A25" s="9">
        <f>IF(B25="","",TEXT(B25,"ddd"))</f>
        <v/>
      </c>
      <c r="B25" s="10">
        <f>IF(MONTH($C$5+12)=MONTH($C$5),$C$5+12,"")</f>
        <v/>
      </c>
      <c r="C25" s="11" t="n">
        <v>0.375</v>
      </c>
      <c r="D25" s="11" t="n">
        <v>0.7291666666666666</v>
      </c>
      <c r="E25" s="3" t="n">
        <v>30</v>
      </c>
      <c r="F25" s="12">
        <f>IF(AND(C25&lt;&gt;"",D25&lt;&gt;""),ROUND(MOD(D25-C25,1)*24-N(E25)/60,2),0)</f>
        <v/>
      </c>
      <c r="G25" s="3" t="n"/>
      <c r="H25" s="10">
        <f>IF(B25="","",B25-WEEKDAY(B25,2)+1)</f>
        <v/>
      </c>
    </row>
    <row r="26">
      <c r="A26" s="13">
        <f>IF(B26="","",TEXT(B26,"ddd"))</f>
        <v/>
      </c>
      <c r="B26" s="14">
        <f>IF(MONTH($C$5+13)=MONTH($C$5),$C$5+13,"")</f>
        <v/>
      </c>
      <c r="C26" s="11" t="n">
        <v>0.375</v>
      </c>
      <c r="D26" s="11" t="n">
        <v>0.7291666666666666</v>
      </c>
      <c r="E26" s="3" t="n">
        <v>30</v>
      </c>
      <c r="F26" s="15">
        <f>IF(AND(C26&lt;&gt;"",D26&lt;&gt;""),ROUND(MOD(D26-C26,1)*24-N(E26)/60,2),0)</f>
        <v/>
      </c>
      <c r="G26" s="3" t="n"/>
      <c r="H26" s="14">
        <f>IF(B26="","",B26-WEEKDAY(B26,2)+1)</f>
        <v/>
      </c>
    </row>
    <row r="27">
      <c r="A27" s="9">
        <f>IF(B27="","",TEXT(B27,"ddd"))</f>
        <v/>
      </c>
      <c r="B27" s="10">
        <f>IF(MONTH($C$5+14)=MONTH($C$5),$C$5+14,"")</f>
        <v/>
      </c>
      <c r="C27" s="11" t="n">
        <v>0.375</v>
      </c>
      <c r="D27" s="11" t="n">
        <v>0.7291666666666666</v>
      </c>
      <c r="E27" s="3" t="n">
        <v>30</v>
      </c>
      <c r="F27" s="12">
        <f>IF(AND(C27&lt;&gt;"",D27&lt;&gt;""),ROUND(MOD(D27-C27,1)*24-N(E27)/60,2),0)</f>
        <v/>
      </c>
      <c r="G27" s="3" t="n"/>
      <c r="H27" s="10">
        <f>IF(B27="","",B27-WEEKDAY(B27,2)+1)</f>
        <v/>
      </c>
    </row>
    <row r="28">
      <c r="A28" s="13">
        <f>IF(B28="","",TEXT(B28,"ddd"))</f>
        <v/>
      </c>
      <c r="B28" s="14">
        <f>IF(MONTH($C$5+15)=MONTH($C$5),$C$5+15,"")</f>
        <v/>
      </c>
      <c r="C28" s="11" t="n">
        <v>0.375</v>
      </c>
      <c r="D28" s="11" t="n">
        <v>0.7291666666666666</v>
      </c>
      <c r="E28" s="3" t="n">
        <v>30</v>
      </c>
      <c r="F28" s="15">
        <f>IF(AND(C28&lt;&gt;"",D28&lt;&gt;""),ROUND(MOD(D28-C28,1)*24-N(E28)/60,2),0)</f>
        <v/>
      </c>
      <c r="G28" s="3" t="n"/>
      <c r="H28" s="14">
        <f>IF(B28="","",B28-WEEKDAY(B28,2)+1)</f>
        <v/>
      </c>
    </row>
    <row r="29">
      <c r="A29" s="9">
        <f>IF(B29="","",TEXT(B29,"ddd"))</f>
        <v/>
      </c>
      <c r="B29" s="10">
        <f>IF(MONTH($C$5+16)=MONTH($C$5),$C$5+16,"")</f>
        <v/>
      </c>
      <c r="C29" s="11" t="n"/>
      <c r="D29" s="11" t="n"/>
      <c r="E29" s="3" t="n"/>
      <c r="F29" s="12">
        <f>IF(AND(C29&lt;&gt;"",D29&lt;&gt;""),ROUND(MOD(D29-C29,1)*24-N(E29)/60,2),0)</f>
        <v/>
      </c>
      <c r="G29" s="3" t="n"/>
      <c r="H29" s="10">
        <f>IF(B29="","",B29-WEEKDAY(B29,2)+1)</f>
        <v/>
      </c>
    </row>
    <row r="30">
      <c r="A30" s="13">
        <f>IF(B30="","",TEXT(B30,"ddd"))</f>
        <v/>
      </c>
      <c r="B30" s="14">
        <f>IF(MONTH($C$5+17)=MONTH($C$5),$C$5+17,"")</f>
        <v/>
      </c>
      <c r="C30" s="11" t="n"/>
      <c r="D30" s="11" t="n"/>
      <c r="E30" s="3" t="n"/>
      <c r="F30" s="15">
        <f>IF(AND(C30&lt;&gt;"",D30&lt;&gt;""),ROUND(MOD(D30-C30,1)*24-N(E30)/60,2),0)</f>
        <v/>
      </c>
      <c r="G30" s="3" t="n"/>
      <c r="H30" s="14">
        <f>IF(B30="","",B30-WEEKDAY(B30,2)+1)</f>
        <v/>
      </c>
    </row>
    <row r="31">
      <c r="A31" s="9">
        <f>IF(B31="","",TEXT(B31,"ddd"))</f>
        <v/>
      </c>
      <c r="B31" s="10">
        <f>IF(MONTH($C$5+18)=MONTH($C$5),$C$5+18,"")</f>
        <v/>
      </c>
      <c r="C31" s="11" t="n">
        <v>0.375</v>
      </c>
      <c r="D31" s="11" t="n">
        <v>0.7291666666666666</v>
      </c>
      <c r="E31" s="3" t="n">
        <v>30</v>
      </c>
      <c r="F31" s="12">
        <f>IF(AND(C31&lt;&gt;"",D31&lt;&gt;""),ROUND(MOD(D31-C31,1)*24-N(E31)/60,2),0)</f>
        <v/>
      </c>
      <c r="G31" s="3" t="n"/>
      <c r="H31" s="10">
        <f>IF(B31="","",B31-WEEKDAY(B31,2)+1)</f>
        <v/>
      </c>
    </row>
    <row r="32">
      <c r="A32" s="13">
        <f>IF(B32="","",TEXT(B32,"ddd"))</f>
        <v/>
      </c>
      <c r="B32" s="14">
        <f>IF(MONTH($C$5+19)=MONTH($C$5),$C$5+19,"")</f>
        <v/>
      </c>
      <c r="C32" s="11" t="n">
        <v>0.375</v>
      </c>
      <c r="D32" s="11" t="n">
        <v>0.7291666666666666</v>
      </c>
      <c r="E32" s="3" t="n">
        <v>30</v>
      </c>
      <c r="F32" s="15">
        <f>IF(AND(C32&lt;&gt;"",D32&lt;&gt;""),ROUND(MOD(D32-C32,1)*24-N(E32)/60,2),0)</f>
        <v/>
      </c>
      <c r="G32" s="3" t="n"/>
      <c r="H32" s="14">
        <f>IF(B32="","",B32-WEEKDAY(B32,2)+1)</f>
        <v/>
      </c>
    </row>
    <row r="33">
      <c r="A33" s="9">
        <f>IF(B33="","",TEXT(B33,"ddd"))</f>
        <v/>
      </c>
      <c r="B33" s="10">
        <f>IF(MONTH($C$5+20)=MONTH($C$5),$C$5+20,"")</f>
        <v/>
      </c>
      <c r="C33" s="11" t="n">
        <v>0.375</v>
      </c>
      <c r="D33" s="11" t="n">
        <v>0.7291666666666666</v>
      </c>
      <c r="E33" s="3" t="n">
        <v>30</v>
      </c>
      <c r="F33" s="12">
        <f>IF(AND(C33&lt;&gt;"",D33&lt;&gt;""),ROUND(MOD(D33-C33,1)*24-N(E33)/60,2),0)</f>
        <v/>
      </c>
      <c r="G33" s="3" t="n"/>
      <c r="H33" s="10">
        <f>IF(B33="","",B33-WEEKDAY(B33,2)+1)</f>
        <v/>
      </c>
    </row>
    <row r="34">
      <c r="A34" s="13">
        <f>IF(B34="","",TEXT(B34,"ddd"))</f>
        <v/>
      </c>
      <c r="B34" s="14">
        <f>IF(MONTH($C$5+21)=MONTH($C$5),$C$5+21,"")</f>
        <v/>
      </c>
      <c r="C34" s="11" t="n">
        <v>0.375</v>
      </c>
      <c r="D34" s="11" t="n">
        <v>0.7291666666666666</v>
      </c>
      <c r="E34" s="3" t="n">
        <v>30</v>
      </c>
      <c r="F34" s="15">
        <f>IF(AND(C34&lt;&gt;"",D34&lt;&gt;""),ROUND(MOD(D34-C34,1)*24-N(E34)/60,2),0)</f>
        <v/>
      </c>
      <c r="G34" s="3" t="n"/>
      <c r="H34" s="14">
        <f>IF(B34="","",B34-WEEKDAY(B34,2)+1)</f>
        <v/>
      </c>
    </row>
    <row r="35">
      <c r="A35" s="9">
        <f>IF(B35="","",TEXT(B35,"ddd"))</f>
        <v/>
      </c>
      <c r="B35" s="10">
        <f>IF(MONTH($C$5+22)=MONTH($C$5),$C$5+22,"")</f>
        <v/>
      </c>
      <c r="C35" s="11" t="n">
        <v>0.375</v>
      </c>
      <c r="D35" s="11" t="n">
        <v>0.7291666666666666</v>
      </c>
      <c r="E35" s="3" t="n">
        <v>30</v>
      </c>
      <c r="F35" s="12">
        <f>IF(AND(C35&lt;&gt;"",D35&lt;&gt;""),ROUND(MOD(D35-C35,1)*24-N(E35)/60,2),0)</f>
        <v/>
      </c>
      <c r="G35" s="3" t="n"/>
      <c r="H35" s="10">
        <f>IF(B35="","",B35-WEEKDAY(B35,2)+1)</f>
        <v/>
      </c>
    </row>
    <row r="36">
      <c r="A36" s="13">
        <f>IF(B36="","",TEXT(B36,"ddd"))</f>
        <v/>
      </c>
      <c r="B36" s="14">
        <f>IF(MONTH($C$5+23)=MONTH($C$5),$C$5+23,"")</f>
        <v/>
      </c>
      <c r="C36" s="11" t="n"/>
      <c r="D36" s="11" t="n"/>
      <c r="E36" s="3" t="n"/>
      <c r="F36" s="15">
        <f>IF(AND(C36&lt;&gt;"",D36&lt;&gt;""),ROUND(MOD(D36-C36,1)*24-N(E36)/60,2),0)</f>
        <v/>
      </c>
      <c r="G36" s="3" t="n"/>
      <c r="H36" s="14">
        <f>IF(B36="","",B36-WEEKDAY(B36,2)+1)</f>
        <v/>
      </c>
    </row>
    <row r="37">
      <c r="A37" s="9">
        <f>IF(B37="","",TEXT(B37,"ddd"))</f>
        <v/>
      </c>
      <c r="B37" s="10">
        <f>IF(MONTH($C$5+24)=MONTH($C$5),$C$5+24,"")</f>
        <v/>
      </c>
      <c r="C37" s="11" t="n"/>
      <c r="D37" s="11" t="n"/>
      <c r="E37" s="3" t="n"/>
      <c r="F37" s="12">
        <f>IF(AND(C37&lt;&gt;"",D37&lt;&gt;""),ROUND(MOD(D37-C37,1)*24-N(E37)/60,2),0)</f>
        <v/>
      </c>
      <c r="G37" s="3" t="n"/>
      <c r="H37" s="10">
        <f>IF(B37="","",B37-WEEKDAY(B37,2)+1)</f>
        <v/>
      </c>
    </row>
    <row r="38">
      <c r="A38" s="13">
        <f>IF(B38="","",TEXT(B38,"ddd"))</f>
        <v/>
      </c>
      <c r="B38" s="14">
        <f>IF(MONTH($C$5+25)=MONTH($C$5),$C$5+25,"")</f>
        <v/>
      </c>
      <c r="C38" s="11" t="n">
        <v>0.375</v>
      </c>
      <c r="D38" s="11" t="n">
        <v>0.7291666666666666</v>
      </c>
      <c r="E38" s="3" t="n">
        <v>30</v>
      </c>
      <c r="F38" s="15">
        <f>IF(AND(C38&lt;&gt;"",D38&lt;&gt;""),ROUND(MOD(D38-C38,1)*24-N(E38)/60,2),0)</f>
        <v/>
      </c>
      <c r="G38" s="3" t="n"/>
      <c r="H38" s="14">
        <f>IF(B38="","",B38-WEEKDAY(B38,2)+1)</f>
        <v/>
      </c>
    </row>
    <row r="39">
      <c r="A39" s="9">
        <f>IF(B39="","",TEXT(B39,"ddd"))</f>
        <v/>
      </c>
      <c r="B39" s="10">
        <f>IF(MONTH($C$5+26)=MONTH($C$5),$C$5+26,"")</f>
        <v/>
      </c>
      <c r="C39" s="11" t="n">
        <v>0.375</v>
      </c>
      <c r="D39" s="11" t="n">
        <v>0.7291666666666666</v>
      </c>
      <c r="E39" s="3" t="n">
        <v>30</v>
      </c>
      <c r="F39" s="12">
        <f>IF(AND(C39&lt;&gt;"",D39&lt;&gt;""),ROUND(MOD(D39-C39,1)*24-N(E39)/60,2),0)</f>
        <v/>
      </c>
      <c r="G39" s="3" t="n"/>
      <c r="H39" s="10">
        <f>IF(B39="","",B39-WEEKDAY(B39,2)+1)</f>
        <v/>
      </c>
    </row>
    <row r="40">
      <c r="A40" s="13">
        <f>IF(B40="","",TEXT(B40,"ddd"))</f>
        <v/>
      </c>
      <c r="B40" s="14">
        <f>IF(MONTH($C$5+27)=MONTH($C$5),$C$5+27,"")</f>
        <v/>
      </c>
      <c r="C40" s="11" t="n">
        <v>0.375</v>
      </c>
      <c r="D40" s="11" t="n">
        <v>0.7291666666666666</v>
      </c>
      <c r="E40" s="3" t="n">
        <v>30</v>
      </c>
      <c r="F40" s="15">
        <f>IF(AND(C40&lt;&gt;"",D40&lt;&gt;""),ROUND(MOD(D40-C40,1)*24-N(E40)/60,2),0)</f>
        <v/>
      </c>
      <c r="G40" s="3" t="n"/>
      <c r="H40" s="14">
        <f>IF(B40="","",B40-WEEKDAY(B40,2)+1)</f>
        <v/>
      </c>
    </row>
    <row r="41">
      <c r="A41" s="9">
        <f>IF(B41="","",TEXT(B41,"ddd"))</f>
        <v/>
      </c>
      <c r="B41" s="10">
        <f>IF(MONTH($C$5+28)=MONTH($C$5),$C$5+28,"")</f>
        <v/>
      </c>
      <c r="C41" s="11" t="n">
        <v>0.375</v>
      </c>
      <c r="D41" s="11" t="n">
        <v>0.7291666666666666</v>
      </c>
      <c r="E41" s="3" t="n">
        <v>30</v>
      </c>
      <c r="F41" s="12">
        <f>IF(AND(C41&lt;&gt;"",D41&lt;&gt;""),ROUND(MOD(D41-C41,1)*24-N(E41)/60,2),0)</f>
        <v/>
      </c>
      <c r="G41" s="3" t="n"/>
      <c r="H41" s="10">
        <f>IF(B41="","",B41-WEEKDAY(B41,2)+1)</f>
        <v/>
      </c>
    </row>
    <row r="42">
      <c r="A42" s="13">
        <f>IF(B42="","",TEXT(B42,"ddd"))</f>
        <v/>
      </c>
      <c r="B42" s="14">
        <f>IF(MONTH($C$5+29)=MONTH($C$5),$C$5+29,"")</f>
        <v/>
      </c>
      <c r="C42" s="11" t="n">
        <v>0.375</v>
      </c>
      <c r="D42" s="11" t="n">
        <v>0.7291666666666666</v>
      </c>
      <c r="E42" s="3" t="n">
        <v>30</v>
      </c>
      <c r="F42" s="15">
        <f>IF(AND(C42&lt;&gt;"",D42&lt;&gt;""),ROUND(MOD(D42-C42,1)*24-N(E42)/60,2),0)</f>
        <v/>
      </c>
      <c r="G42" s="3" t="n"/>
      <c r="H42" s="14">
        <f>IF(B42="","",B42-WEEKDAY(B42,2)+1)</f>
        <v/>
      </c>
    </row>
    <row r="43">
      <c r="A43" s="9">
        <f>IF(B43="","",TEXT(B43,"ddd"))</f>
        <v/>
      </c>
      <c r="B43" s="10">
        <f>IF(MONTH($C$5+30)=MONTH($C$5),$C$5+30,"")</f>
        <v/>
      </c>
      <c r="C43" s="11" t="n"/>
      <c r="D43" s="11" t="n"/>
      <c r="E43" s="3" t="n"/>
      <c r="F43" s="12">
        <f>IF(AND(C43&lt;&gt;"",D43&lt;&gt;""),ROUND(MOD(D43-C43,1)*24-N(E43)/60,2),0)</f>
        <v/>
      </c>
      <c r="G43" s="3" t="n"/>
      <c r="H43" s="10">
        <f>IF(B43="","",B43-WEEKDAY(B43,2)+1)</f>
        <v/>
      </c>
    </row>
    <row r="45">
      <c r="A45" s="2" t="inlineStr">
        <is>
          <t>Overtime by workweek (Monday to Sunday)</t>
        </is>
      </c>
    </row>
    <row r="46">
      <c r="A46" s="8" t="inlineStr">
        <is>
          <t>Week starting</t>
        </is>
      </c>
      <c r="B46" s="8" t="inlineStr">
        <is>
          <t>Hours</t>
        </is>
      </c>
      <c r="C46" s="8" t="inlineStr">
        <is>
          <t>Regular</t>
        </is>
      </c>
      <c r="D46" s="8" t="inlineStr">
        <is>
          <t>Overtime</t>
        </is>
      </c>
      <c r="E46" s="8" t="inlineStr">
        <is>
          <t>Pay</t>
        </is>
      </c>
    </row>
    <row r="47">
      <c r="A47" s="16">
        <f>$H$13+0</f>
        <v/>
      </c>
      <c r="B47" s="17">
        <f>SUMIFS($F$13:$F$43,$H$13:$H$43,A47)</f>
        <v/>
      </c>
      <c r="C47" s="17">
        <f>MIN(B47,$C$7)</f>
        <v/>
      </c>
      <c r="D47" s="17">
        <f>MAX(0,B47-$C$7)</f>
        <v/>
      </c>
      <c r="E47" s="18">
        <f>C47*$C$6+D47*$C$6*$C$8</f>
        <v/>
      </c>
    </row>
    <row r="48">
      <c r="A48" s="16">
        <f>A47+7</f>
        <v/>
      </c>
      <c r="B48" s="17">
        <f>SUMIFS($F$13:$F$43,$H$13:$H$43,A48)</f>
        <v/>
      </c>
      <c r="C48" s="17">
        <f>MIN(B48,$C$7)</f>
        <v/>
      </c>
      <c r="D48" s="17">
        <f>MAX(0,B48-$C$7)</f>
        <v/>
      </c>
      <c r="E48" s="18">
        <f>C48*$C$6+D48*$C$6*$C$8</f>
        <v/>
      </c>
    </row>
    <row r="49">
      <c r="A49" s="16">
        <f>A48+7</f>
        <v/>
      </c>
      <c r="B49" s="17">
        <f>SUMIFS($F$13:$F$43,$H$13:$H$43,A49)</f>
        <v/>
      </c>
      <c r="C49" s="17">
        <f>MIN(B49,$C$7)</f>
        <v/>
      </c>
      <c r="D49" s="17">
        <f>MAX(0,B49-$C$7)</f>
        <v/>
      </c>
      <c r="E49" s="18">
        <f>C49*$C$6+D49*$C$6*$C$8</f>
        <v/>
      </c>
    </row>
    <row r="50">
      <c r="A50" s="16">
        <f>A49+7</f>
        <v/>
      </c>
      <c r="B50" s="17">
        <f>SUMIFS($F$13:$F$43,$H$13:$H$43,A50)</f>
        <v/>
      </c>
      <c r="C50" s="17">
        <f>MIN(B50,$C$7)</f>
        <v/>
      </c>
      <c r="D50" s="17">
        <f>MAX(0,B50-$C$7)</f>
        <v/>
      </c>
      <c r="E50" s="18">
        <f>C50*$C$6+D50*$C$6*$C$8</f>
        <v/>
      </c>
    </row>
    <row r="51">
      <c r="A51" s="16">
        <f>A50+7</f>
        <v/>
      </c>
      <c r="B51" s="17">
        <f>SUMIFS($F$13:$F$43,$H$13:$H$43,A51)</f>
        <v/>
      </c>
      <c r="C51" s="17">
        <f>MIN(B51,$C$7)</f>
        <v/>
      </c>
      <c r="D51" s="17">
        <f>MAX(0,B51-$C$7)</f>
        <v/>
      </c>
      <c r="E51" s="18">
        <f>C51*$C$6+D51*$C$6*$C$8</f>
        <v/>
      </c>
    </row>
    <row r="52">
      <c r="A52" s="16">
        <f>A51+7</f>
        <v/>
      </c>
      <c r="B52" s="17">
        <f>SUMIFS($F$13:$F$43,$H$13:$H$43,A52)</f>
        <v/>
      </c>
      <c r="C52" s="17">
        <f>MIN(B52,$C$7)</f>
        <v/>
      </c>
      <c r="D52" s="17">
        <f>MAX(0,B52-$C$7)</f>
        <v/>
      </c>
      <c r="E52" s="18">
        <f>C52*$C$6+D52*$C$6*$C$8</f>
        <v/>
      </c>
    </row>
    <row r="53">
      <c r="A53" s="2" t="inlineStr">
        <is>
          <t>Month total</t>
        </is>
      </c>
      <c r="B53" s="19">
        <f>SUM(B47:B52)</f>
        <v/>
      </c>
      <c r="C53" s="19">
        <f>SUM(C47:C52)</f>
        <v/>
      </c>
      <c r="D53" s="19">
        <f>SUM(D47:D52)</f>
        <v/>
      </c>
      <c r="E53" s="20">
        <f>SUM(E47:E52)</f>
        <v/>
      </c>
    </row>
    <row r="55">
      <c r="A55" s="2" t="inlineStr">
        <is>
          <t>Employee signature</t>
        </is>
      </c>
      <c r="D55" s="2" t="inlineStr">
        <is>
          <t>Date</t>
        </is>
      </c>
    </row>
    <row r="56">
      <c r="A56" s="2" t="inlineStr">
        <is>
          <t>Manager approval</t>
        </is>
      </c>
      <c r="D56" s="2" t="inlineStr">
        <is>
          <t>Date</t>
        </is>
      </c>
    </row>
    <row r="58">
      <c r="A58" s="7" t="inlineStr">
        <is>
          <t>Free template from HiveDesk — https://www.hivedesk.com/resources/free-timesheet-templates</t>
        </is>
      </c>
    </row>
  </sheetData>
  <mergeCells count="6">
    <mergeCell ref="C6:D6"/>
    <mergeCell ref="C7:D7"/>
    <mergeCell ref="C5:D5"/>
    <mergeCell ref="C3:D3"/>
    <mergeCell ref="C8:D8"/>
    <mergeCell ref="C4:D4"/>
  </mergeCells>
  <pageMargins left="0.75" right="0.75" top="1" bottom="1" header="0.5" footer="0.5"/>
  <pageSetup orientation="portrait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2026-10-07T18:17:08Z</dcterms:created>
  <dcterms:modified xmlns:dcterms="http://purl.org/dc/terms/" xmlns:xsi="http://www.w3.org/2001/XMLSchema-instance" xsi:type="dcterms:W3CDTF">2026-10-07T18:17:08Z</dcterms:modified>
</cp:coreProperties>
</file>